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ko\Dropbox\Documents\MARKETING\Blog\Tools - New\"/>
    </mc:Choice>
  </mc:AlternateContent>
  <bookViews>
    <workbookView xWindow="480" yWindow="420" windowWidth="11520" windowHeight="4290" tabRatio="950" activeTab="2"/>
  </bookViews>
  <sheets>
    <sheet name="Benchmarks" sheetId="3" r:id="rId1"/>
    <sheet name="Projection" sheetId="2" r:id="rId2"/>
    <sheet name="LDR Capacity" sheetId="4" r:id="rId3"/>
  </sheets>
  <definedNames>
    <definedName name="_xlnm.Print_Area" localSheetId="1">Projection!$A$1:$N$24</definedName>
  </definedNames>
  <calcPr calcId="171027"/>
</workbook>
</file>

<file path=xl/calcChain.xml><?xml version="1.0" encoding="utf-8"?>
<calcChain xmlns="http://schemas.openxmlformats.org/spreadsheetml/2006/main">
  <c r="I12" i="2" l="1"/>
  <c r="E7" i="4" l="1"/>
  <c r="G7" i="4" l="1"/>
  <c r="F7" i="4"/>
  <c r="E18" i="4"/>
  <c r="E19" i="4" s="1"/>
  <c r="E20" i="4" s="1"/>
  <c r="E22" i="4" s="1"/>
  <c r="E10" i="4" s="1"/>
  <c r="I14" i="2" l="1"/>
  <c r="I16" i="2" s="1"/>
  <c r="I18" i="2" l="1"/>
  <c r="G5" i="4"/>
  <c r="G6" i="4" s="1"/>
  <c r="G8" i="4" s="1"/>
  <c r="I20" i="2" l="1"/>
  <c r="F5" i="4"/>
  <c r="F6" i="4" s="1"/>
  <c r="F8" i="4" s="1"/>
  <c r="I22" i="2" l="1"/>
  <c r="E5" i="4"/>
  <c r="E6" i="4" s="1"/>
  <c r="E8" i="4" s="1"/>
  <c r="E9" i="4" s="1"/>
  <c r="E11" i="4" s="1"/>
</calcChain>
</file>

<file path=xl/sharedStrings.xml><?xml version="1.0" encoding="utf-8"?>
<sst xmlns="http://schemas.openxmlformats.org/spreadsheetml/2006/main" count="62" uniqueCount="54">
  <si>
    <t>Inquiries</t>
  </si>
  <si>
    <t>Wins</t>
  </si>
  <si>
    <t xml:space="preserve">Opportunities </t>
  </si>
  <si>
    <t>Average deal size</t>
  </si>
  <si>
    <t>Determining Total Deals Required from Demand Generation</t>
  </si>
  <si>
    <t>Engagement</t>
  </si>
  <si>
    <t>Consideration</t>
  </si>
  <si>
    <t>Awareness</t>
  </si>
  <si>
    <t>Lead Management Stage</t>
  </si>
  <si>
    <t>Weekly</t>
  </si>
  <si>
    <t>Yearly</t>
  </si>
  <si>
    <t>Total Available Hours</t>
  </si>
  <si>
    <t>Avg Working Weeks</t>
  </si>
  <si>
    <t>Coaching and team meeting time</t>
  </si>
  <si>
    <t>Admin time (reports, entering time, expense reports)</t>
  </si>
  <si>
    <t>Total of Coaching and admin time</t>
  </si>
  <si>
    <t>Time Assumptions</t>
  </si>
  <si>
    <t>Awareness (MCL)</t>
  </si>
  <si>
    <t>Consideration (MQL)</t>
  </si>
  <si>
    <t>Engagement (SQL)</t>
  </si>
  <si>
    <t>Lead Types</t>
  </si>
  <si>
    <t>Lead Management Assumptions (avg # minutes spent on each Lead type)</t>
  </si>
  <si>
    <t>Average time per Lead type (in minutes)</t>
  </si>
  <si>
    <t>Manning</t>
  </si>
  <si>
    <t>Estimated Minutes needed to work the Leads (per year)</t>
  </si>
  <si>
    <t>Total time to work all Leads (in minutes)</t>
  </si>
  <si>
    <t>Total Leads in each stage per year</t>
  </si>
  <si>
    <t>Americas</t>
  </si>
  <si>
    <t>EMEA</t>
  </si>
  <si>
    <r>
      <t xml:space="preserve">Number of Leads in stage per year - </t>
    </r>
    <r>
      <rPr>
        <b/>
        <sz val="10"/>
        <color theme="1"/>
        <rFont val="Calibri"/>
        <family val="2"/>
        <scheme val="minor"/>
      </rPr>
      <t>from 'Ave Deal Size' column</t>
    </r>
    <r>
      <rPr>
        <sz val="10"/>
        <color theme="1"/>
        <rFont val="Calibri"/>
        <family val="2"/>
        <scheme val="minor"/>
      </rPr>
      <t>)</t>
    </r>
  </si>
  <si>
    <t>2011 B2B Averages (Sirius Decisions)</t>
  </si>
  <si>
    <t>Inquiry</t>
  </si>
  <si>
    <t>MCL</t>
  </si>
  <si>
    <t>MQL</t>
  </si>
  <si>
    <t>SQL</t>
  </si>
  <si>
    <t>Opportunity</t>
  </si>
  <si>
    <t>Conversion Rates</t>
  </si>
  <si>
    <t>Lead Management Stage Conversion Rates</t>
  </si>
  <si>
    <t>Conversion</t>
  </si>
  <si>
    <t>Rates</t>
  </si>
  <si>
    <t>Total Projected Sales Revenue - Net New Customers</t>
  </si>
  <si>
    <t>SQL (Engagement)</t>
  </si>
  <si>
    <t>MQL (Consideration)</t>
  </si>
  <si>
    <t>MCL (Awareness)</t>
  </si>
  <si>
    <t>LDR Capacity Calculator</t>
  </si>
  <si>
    <t>Total time available for 1 LDR per year (in minutes)</t>
  </si>
  <si>
    <t># of LDRs needed to support the expected Lead flow</t>
  </si>
  <si>
    <t>Total LDR Hours available for Lead Management</t>
  </si>
  <si>
    <t>Total LDR Minutes available for Lead Management</t>
  </si>
  <si>
    <t>Total LDR Minutes</t>
  </si>
  <si>
    <t>Quantity</t>
  </si>
  <si>
    <t>MCL - Marketing Captured Lead</t>
  </si>
  <si>
    <t>MQL - Marketing Qualified Lead</t>
  </si>
  <si>
    <t>SQL - Sales Qualified Lead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</si>
</sst>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000%"/>
    <numFmt numFmtId="167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25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165" fontId="3" fillId="3" borderId="0" xfId="2" applyNumberFormat="1" applyFont="1" applyFill="1" applyBorder="1" applyAlignment="1">
      <alignment horizontal="center" vertical="center"/>
    </xf>
    <xf numFmtId="165" fontId="3" fillId="3" borderId="0" xfId="0" applyNumberFormat="1" applyFont="1" applyFill="1" applyBorder="1" applyAlignment="1">
      <alignment horizontal="center" vertical="center"/>
    </xf>
    <xf numFmtId="165" fontId="2" fillId="3" borderId="0" xfId="0" applyNumberFormat="1" applyFont="1" applyFill="1" applyBorder="1" applyAlignment="1">
      <alignment vertical="center"/>
    </xf>
    <xf numFmtId="166" fontId="2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5" fontId="9" fillId="5" borderId="0" xfId="2" applyNumberFormat="1" applyFont="1" applyFill="1" applyBorder="1" applyAlignment="1">
      <alignment vertical="center"/>
    </xf>
    <xf numFmtId="165" fontId="9" fillId="3" borderId="0" xfId="2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165" fontId="2" fillId="3" borderId="0" xfId="2" applyNumberFormat="1" applyFont="1" applyFill="1" applyBorder="1" applyAlignment="1">
      <alignment vertical="center"/>
    </xf>
    <xf numFmtId="43" fontId="2" fillId="3" borderId="0" xfId="0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/>
    <xf numFmtId="0" fontId="2" fillId="3" borderId="9" xfId="0" applyFont="1" applyFill="1" applyBorder="1"/>
    <xf numFmtId="0" fontId="2" fillId="3" borderId="0" xfId="0" applyFont="1" applyFill="1" applyBorder="1"/>
    <xf numFmtId="0" fontId="3" fillId="3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right"/>
    </xf>
    <xf numFmtId="9" fontId="2" fillId="2" borderId="14" xfId="3" applyFont="1" applyFill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165" fontId="2" fillId="3" borderId="14" xfId="2" applyNumberFormat="1" applyFont="1" applyFill="1" applyBorder="1" applyAlignment="1">
      <alignment horizontal="right"/>
    </xf>
    <xf numFmtId="0" fontId="2" fillId="3" borderId="16" xfId="0" applyFont="1" applyFill="1" applyBorder="1"/>
    <xf numFmtId="165" fontId="2" fillId="3" borderId="17" xfId="2" applyNumberFormat="1" applyFont="1" applyFill="1" applyBorder="1" applyAlignment="1">
      <alignment horizontal="right"/>
    </xf>
    <xf numFmtId="0" fontId="2" fillId="3" borderId="18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0" fontId="3" fillId="3" borderId="0" xfId="0" applyFont="1" applyFill="1" applyBorder="1"/>
    <xf numFmtId="0" fontId="2" fillId="3" borderId="0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/>
    <xf numFmtId="0" fontId="2" fillId="3" borderId="8" xfId="0" applyFont="1" applyFill="1" applyBorder="1"/>
    <xf numFmtId="0" fontId="2" fillId="3" borderId="6" xfId="0" applyFont="1" applyFill="1" applyBorder="1"/>
    <xf numFmtId="165" fontId="2" fillId="3" borderId="18" xfId="0" applyNumberFormat="1" applyFont="1" applyFill="1" applyBorder="1" applyAlignment="1">
      <alignment horizontal="right" vertical="center"/>
    </xf>
    <xf numFmtId="165" fontId="2" fillId="3" borderId="19" xfId="0" applyNumberFormat="1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165" fontId="2" fillId="3" borderId="9" xfId="0" applyNumberFormat="1" applyFont="1" applyFill="1" applyBorder="1" applyAlignment="1">
      <alignment horizontal="right" vertical="center"/>
    </xf>
    <xf numFmtId="0" fontId="2" fillId="3" borderId="29" xfId="0" applyFont="1" applyFill="1" applyBorder="1"/>
    <xf numFmtId="165" fontId="3" fillId="3" borderId="29" xfId="0" applyNumberFormat="1" applyFont="1" applyFill="1" applyBorder="1" applyAlignment="1">
      <alignment horizontal="right" vertical="center"/>
    </xf>
    <xf numFmtId="165" fontId="3" fillId="3" borderId="30" xfId="0" applyNumberFormat="1" applyFont="1" applyFill="1" applyBorder="1" applyAlignment="1">
      <alignment horizontal="right" vertical="center"/>
    </xf>
    <xf numFmtId="165" fontId="2" fillId="3" borderId="14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31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167" fontId="2" fillId="2" borderId="0" xfId="3" applyNumberFormat="1" applyFont="1" applyFill="1" applyBorder="1" applyAlignment="1">
      <alignment horizontal="center" vertical="center"/>
    </xf>
    <xf numFmtId="167" fontId="2" fillId="3" borderId="0" xfId="0" applyNumberFormat="1" applyFont="1" applyFill="1" applyBorder="1" applyAlignment="1">
      <alignment horizontal="center" vertical="center"/>
    </xf>
    <xf numFmtId="43" fontId="2" fillId="3" borderId="0" xfId="2" applyFont="1" applyFill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7" fontId="2" fillId="7" borderId="0" xfId="3" applyNumberFormat="1" applyFont="1" applyFill="1" applyBorder="1" applyAlignment="1">
      <alignment horizontal="center" vertical="center"/>
    </xf>
    <xf numFmtId="0" fontId="14" fillId="3" borderId="0" xfId="4" applyFill="1"/>
    <xf numFmtId="0" fontId="13" fillId="7" borderId="32" xfId="0" applyFont="1" applyFill="1" applyBorder="1" applyAlignment="1">
      <alignment horizontal="center"/>
    </xf>
    <xf numFmtId="0" fontId="13" fillId="7" borderId="33" xfId="0" applyFont="1" applyFill="1" applyBorder="1" applyAlignment="1">
      <alignment horizontal="center"/>
    </xf>
    <xf numFmtId="0" fontId="13" fillId="7" borderId="34" xfId="0" applyFont="1" applyFill="1" applyBorder="1" applyAlignment="1">
      <alignment horizontal="center"/>
    </xf>
    <xf numFmtId="0" fontId="13" fillId="7" borderId="37" xfId="0" applyFont="1" applyFill="1" applyBorder="1" applyAlignment="1">
      <alignment horizontal="center"/>
    </xf>
    <xf numFmtId="0" fontId="13" fillId="7" borderId="31" xfId="0" applyFont="1" applyFill="1" applyBorder="1" applyAlignment="1">
      <alignment horizontal="center"/>
    </xf>
    <xf numFmtId="0" fontId="13" fillId="7" borderId="38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left" vertical="center" wrapText="1" indent="8"/>
    </xf>
    <xf numFmtId="0" fontId="5" fillId="3" borderId="0" xfId="0" applyFont="1" applyFill="1" applyBorder="1" applyAlignment="1">
      <alignment horizontal="right" vertical="center" wrapText="1" indent="1"/>
    </xf>
    <xf numFmtId="0" fontId="5" fillId="3" borderId="36" xfId="0" applyFont="1" applyFill="1" applyBorder="1" applyAlignment="1">
      <alignment horizontal="right" vertical="center" wrapText="1" indent="1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 vertical="center"/>
    </xf>
    <xf numFmtId="165" fontId="2" fillId="3" borderId="20" xfId="0" applyNumberFormat="1" applyFont="1" applyFill="1" applyBorder="1" applyAlignment="1">
      <alignment horizontal="center" vertical="center"/>
    </xf>
    <xf numFmtId="165" fontId="2" fillId="3" borderId="21" xfId="0" applyNumberFormat="1" applyFont="1" applyFill="1" applyBorder="1" applyAlignment="1">
      <alignment horizontal="center" vertical="center"/>
    </xf>
    <xf numFmtId="165" fontId="2" fillId="3" borderId="22" xfId="0" applyNumberFormat="1" applyFont="1" applyFill="1" applyBorder="1" applyAlignment="1">
      <alignment horizontal="center" vertical="center"/>
    </xf>
    <xf numFmtId="165" fontId="2" fillId="3" borderId="20" xfId="0" applyNumberFormat="1" applyFont="1" applyFill="1" applyBorder="1" applyAlignment="1">
      <alignment horizontal="right" vertical="center"/>
    </xf>
    <xf numFmtId="165" fontId="2" fillId="3" borderId="21" xfId="0" applyNumberFormat="1" applyFont="1" applyFill="1" applyBorder="1" applyAlignment="1">
      <alignment horizontal="right" vertical="center"/>
    </xf>
    <xf numFmtId="165" fontId="2" fillId="3" borderId="22" xfId="0" applyNumberFormat="1" applyFont="1" applyFill="1" applyBorder="1" applyAlignment="1">
      <alignment horizontal="right" vertical="center"/>
    </xf>
    <xf numFmtId="43" fontId="3" fillId="6" borderId="23" xfId="2" applyNumberFormat="1" applyFont="1" applyFill="1" applyBorder="1" applyAlignment="1">
      <alignment horizontal="center" vertical="center"/>
    </xf>
    <xf numFmtId="43" fontId="3" fillId="6" borderId="24" xfId="2" applyNumberFormat="1" applyFont="1" applyFill="1" applyBorder="1" applyAlignment="1">
      <alignment horizontal="center" vertical="center"/>
    </xf>
    <xf numFmtId="43" fontId="3" fillId="6" borderId="25" xfId="2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</cellXfs>
  <cellStyles count="5">
    <cellStyle name="Comma" xfId="2" builtinId="3"/>
    <cellStyle name="Currency" xfId="1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16</xdr:row>
      <xdr:rowOff>38100</xdr:rowOff>
    </xdr:from>
    <xdr:to>
      <xdr:col>2</xdr:col>
      <xdr:colOff>514350</xdr:colOff>
      <xdr:row>17</xdr:row>
      <xdr:rowOff>0</xdr:rowOff>
    </xdr:to>
    <xdr:sp macro="" textlink="">
      <xdr:nvSpPr>
        <xdr:cNvPr id="2" name="Up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47825" y="3086100"/>
          <a:ext cx="85725" cy="1524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421482</xdr:colOff>
      <xdr:row>14</xdr:row>
      <xdr:rowOff>30957</xdr:rowOff>
    </xdr:from>
    <xdr:to>
      <xdr:col>2</xdr:col>
      <xdr:colOff>507207</xdr:colOff>
      <xdr:row>14</xdr:row>
      <xdr:rowOff>183357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40682" y="2697957"/>
          <a:ext cx="85725" cy="1524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414338</xdr:colOff>
      <xdr:row>12</xdr:row>
      <xdr:rowOff>23813</xdr:rowOff>
    </xdr:from>
    <xdr:to>
      <xdr:col>2</xdr:col>
      <xdr:colOff>500063</xdr:colOff>
      <xdr:row>12</xdr:row>
      <xdr:rowOff>176213</xdr:rowOff>
    </xdr:to>
    <xdr:sp macro="" textlink="">
      <xdr:nvSpPr>
        <xdr:cNvPr id="4" name="Up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33538" y="2309813"/>
          <a:ext cx="85725" cy="1524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407194</xdr:colOff>
      <xdr:row>10</xdr:row>
      <xdr:rowOff>16669</xdr:rowOff>
    </xdr:from>
    <xdr:to>
      <xdr:col>2</xdr:col>
      <xdr:colOff>492919</xdr:colOff>
      <xdr:row>10</xdr:row>
      <xdr:rowOff>169069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626394" y="1921669"/>
          <a:ext cx="85725" cy="1524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400050</xdr:colOff>
      <xdr:row>8</xdr:row>
      <xdr:rowOff>9525</xdr:rowOff>
    </xdr:from>
    <xdr:to>
      <xdr:col>2</xdr:col>
      <xdr:colOff>485775</xdr:colOff>
      <xdr:row>8</xdr:row>
      <xdr:rowOff>161925</xdr:rowOff>
    </xdr:to>
    <xdr:sp macro="" textlink="">
      <xdr:nvSpPr>
        <xdr:cNvPr id="6" name="Up Arrow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619250" y="1533525"/>
          <a:ext cx="85725" cy="1524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428625</xdr:colOff>
      <xdr:row>16</xdr:row>
      <xdr:rowOff>38100</xdr:rowOff>
    </xdr:from>
    <xdr:to>
      <xdr:col>5</xdr:col>
      <xdr:colOff>514350</xdr:colOff>
      <xdr:row>17</xdr:row>
      <xdr:rowOff>0</xdr:rowOff>
    </xdr:to>
    <xdr:sp macro="" textlink="">
      <xdr:nvSpPr>
        <xdr:cNvPr id="7" name="Up Arrow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771900" y="3086100"/>
          <a:ext cx="85725" cy="1524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421482</xdr:colOff>
      <xdr:row>14</xdr:row>
      <xdr:rowOff>30957</xdr:rowOff>
    </xdr:from>
    <xdr:to>
      <xdr:col>5</xdr:col>
      <xdr:colOff>507207</xdr:colOff>
      <xdr:row>14</xdr:row>
      <xdr:rowOff>183357</xdr:rowOff>
    </xdr:to>
    <xdr:sp macro="" textlink="">
      <xdr:nvSpPr>
        <xdr:cNvPr id="8" name="Up Arrow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764757" y="2697957"/>
          <a:ext cx="85725" cy="1524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414338</xdr:colOff>
      <xdr:row>12</xdr:row>
      <xdr:rowOff>23813</xdr:rowOff>
    </xdr:from>
    <xdr:to>
      <xdr:col>5</xdr:col>
      <xdr:colOff>500063</xdr:colOff>
      <xdr:row>12</xdr:row>
      <xdr:rowOff>176213</xdr:rowOff>
    </xdr:to>
    <xdr:sp macro="" textlink="">
      <xdr:nvSpPr>
        <xdr:cNvPr id="9" name="Up Arrow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757613" y="2309813"/>
          <a:ext cx="85725" cy="1524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407194</xdr:colOff>
      <xdr:row>10</xdr:row>
      <xdr:rowOff>16669</xdr:rowOff>
    </xdr:from>
    <xdr:to>
      <xdr:col>5</xdr:col>
      <xdr:colOff>492919</xdr:colOff>
      <xdr:row>10</xdr:row>
      <xdr:rowOff>169069</xdr:rowOff>
    </xdr:to>
    <xdr:sp macro="" textlink="">
      <xdr:nvSpPr>
        <xdr:cNvPr id="10" name="Up Arrow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750469" y="1921669"/>
          <a:ext cx="85725" cy="1524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400050</xdr:colOff>
      <xdr:row>8</xdr:row>
      <xdr:rowOff>9525</xdr:rowOff>
    </xdr:from>
    <xdr:to>
      <xdr:col>5</xdr:col>
      <xdr:colOff>485775</xdr:colOff>
      <xdr:row>8</xdr:row>
      <xdr:rowOff>161925</xdr:rowOff>
    </xdr:to>
    <xdr:sp macro="" textlink="">
      <xdr:nvSpPr>
        <xdr:cNvPr id="11" name="Up Arrow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743325" y="1533525"/>
          <a:ext cx="85725" cy="1524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11</xdr:row>
      <xdr:rowOff>9525</xdr:rowOff>
    </xdr:from>
    <xdr:to>
      <xdr:col>9</xdr:col>
      <xdr:colOff>95250</xdr:colOff>
      <xdr:row>22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939886" y="1923184"/>
          <a:ext cx="0" cy="18002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3"/>
  <sheetViews>
    <sheetView showGridLines="0" workbookViewId="0"/>
  </sheetViews>
  <sheetFormatPr defaultRowHeight="14.5" x14ac:dyDescent="0.35"/>
  <cols>
    <col min="2" max="2" width="3.7265625" customWidth="1"/>
    <col min="3" max="3" width="13.54296875" style="78" customWidth="1"/>
    <col min="4" max="4" width="9.1796875" customWidth="1"/>
    <col min="6" max="6" width="13.54296875" style="78" customWidth="1"/>
    <col min="8" max="8" width="3.7265625" customWidth="1"/>
  </cols>
  <sheetData>
    <row r="3" spans="2:8" x14ac:dyDescent="0.35">
      <c r="B3" s="93" t="s">
        <v>30</v>
      </c>
      <c r="C3" s="94"/>
      <c r="D3" s="94"/>
      <c r="E3" s="94"/>
      <c r="F3" s="94"/>
      <c r="G3" s="94"/>
      <c r="H3" s="95"/>
    </row>
    <row r="4" spans="2:8" x14ac:dyDescent="0.35">
      <c r="B4" s="96" t="s">
        <v>37</v>
      </c>
      <c r="C4" s="97"/>
      <c r="D4" s="97"/>
      <c r="E4" s="97"/>
      <c r="F4" s="97"/>
      <c r="G4" s="97"/>
      <c r="H4" s="98"/>
    </row>
    <row r="5" spans="2:8" x14ac:dyDescent="0.35">
      <c r="B5" s="66"/>
      <c r="C5" s="76"/>
      <c r="D5" s="64"/>
      <c r="E5" s="74"/>
      <c r="F5" s="74"/>
      <c r="G5" s="64"/>
      <c r="H5" s="67"/>
    </row>
    <row r="6" spans="2:8" x14ac:dyDescent="0.35">
      <c r="B6" s="66"/>
      <c r="C6" s="76"/>
      <c r="D6" s="73" t="s">
        <v>27</v>
      </c>
      <c r="E6" s="75"/>
      <c r="F6" s="4"/>
      <c r="G6" s="73" t="s">
        <v>28</v>
      </c>
      <c r="H6" s="67"/>
    </row>
    <row r="7" spans="2:8" ht="25.5" customHeight="1" x14ac:dyDescent="0.35">
      <c r="B7" s="66"/>
      <c r="C7" s="99" t="s">
        <v>36</v>
      </c>
      <c r="D7" s="99"/>
      <c r="E7" s="99"/>
      <c r="F7" s="100" t="s">
        <v>36</v>
      </c>
      <c r="G7" s="100"/>
      <c r="H7" s="101"/>
    </row>
    <row r="8" spans="2:8" x14ac:dyDescent="0.35">
      <c r="B8" s="66"/>
      <c r="C8" s="76" t="s">
        <v>1</v>
      </c>
      <c r="D8" s="4"/>
      <c r="E8" s="4"/>
      <c r="F8" s="79" t="s">
        <v>1</v>
      </c>
      <c r="G8" s="4"/>
      <c r="H8" s="67"/>
    </row>
    <row r="9" spans="2:8" x14ac:dyDescent="0.35">
      <c r="B9" s="66"/>
      <c r="C9" s="76"/>
      <c r="D9" s="70">
        <v>0.25</v>
      </c>
      <c r="E9" s="3"/>
      <c r="F9" s="79"/>
      <c r="G9" s="70">
        <v>0.25</v>
      </c>
      <c r="H9" s="67"/>
    </row>
    <row r="10" spans="2:8" x14ac:dyDescent="0.35">
      <c r="B10" s="66"/>
      <c r="C10" s="76" t="s">
        <v>35</v>
      </c>
      <c r="D10" s="71"/>
      <c r="E10" s="3"/>
      <c r="F10" s="79" t="s">
        <v>35</v>
      </c>
      <c r="G10" s="71"/>
      <c r="H10" s="67"/>
    </row>
    <row r="11" spans="2:8" x14ac:dyDescent="0.35">
      <c r="B11" s="66"/>
      <c r="C11" s="76"/>
      <c r="D11" s="70">
        <v>0.26900000000000002</v>
      </c>
      <c r="E11" s="3"/>
      <c r="F11" s="79"/>
      <c r="G11" s="70">
        <v>0.24299999999999999</v>
      </c>
      <c r="H11" s="67"/>
    </row>
    <row r="12" spans="2:8" x14ac:dyDescent="0.35">
      <c r="B12" s="66"/>
      <c r="C12" s="76" t="s">
        <v>34</v>
      </c>
      <c r="D12" s="71"/>
      <c r="E12" s="3"/>
      <c r="F12" s="79" t="s">
        <v>34</v>
      </c>
      <c r="G12" s="71"/>
      <c r="H12" s="67"/>
    </row>
    <row r="13" spans="2:8" x14ac:dyDescent="0.35">
      <c r="B13" s="66"/>
      <c r="C13" s="76"/>
      <c r="D13" s="70">
        <v>0.56399999999999995</v>
      </c>
      <c r="E13" s="3"/>
      <c r="F13" s="79"/>
      <c r="G13" s="70">
        <v>0.376</v>
      </c>
      <c r="H13" s="67"/>
    </row>
    <row r="14" spans="2:8" x14ac:dyDescent="0.35">
      <c r="B14" s="66"/>
      <c r="C14" s="76" t="s">
        <v>33</v>
      </c>
      <c r="D14" s="71"/>
      <c r="E14" s="3"/>
      <c r="F14" s="79" t="s">
        <v>33</v>
      </c>
      <c r="G14" s="71"/>
      <c r="H14" s="67"/>
    </row>
    <row r="15" spans="2:8" x14ac:dyDescent="0.35">
      <c r="B15" s="66"/>
      <c r="C15" s="76"/>
      <c r="D15" s="70">
        <v>0.65600000000000003</v>
      </c>
      <c r="E15" s="3"/>
      <c r="F15" s="79"/>
      <c r="G15" s="70">
        <v>0.53</v>
      </c>
      <c r="H15" s="67"/>
    </row>
    <row r="16" spans="2:8" x14ac:dyDescent="0.35">
      <c r="B16" s="66"/>
      <c r="C16" s="76" t="s">
        <v>32</v>
      </c>
      <c r="D16" s="71"/>
      <c r="E16" s="3"/>
      <c r="F16" s="79" t="s">
        <v>32</v>
      </c>
      <c r="G16" s="71"/>
      <c r="H16" s="67"/>
    </row>
    <row r="17" spans="2:8" x14ac:dyDescent="0.35">
      <c r="B17" s="66"/>
      <c r="C17" s="76"/>
      <c r="D17" s="70">
        <v>5.8999999999999997E-2</v>
      </c>
      <c r="E17" s="3"/>
      <c r="F17" s="79"/>
      <c r="G17" s="70">
        <v>7.1999999999999995E-2</v>
      </c>
      <c r="H17" s="67"/>
    </row>
    <row r="18" spans="2:8" x14ac:dyDescent="0.35">
      <c r="B18" s="66"/>
      <c r="C18" s="76" t="s">
        <v>31</v>
      </c>
      <c r="D18" s="8"/>
      <c r="E18" s="8"/>
      <c r="F18" s="79" t="s">
        <v>31</v>
      </c>
      <c r="G18" s="8"/>
      <c r="H18" s="67"/>
    </row>
    <row r="19" spans="2:8" x14ac:dyDescent="0.35">
      <c r="B19" s="68"/>
      <c r="C19" s="77"/>
      <c r="D19" s="65"/>
      <c r="E19" s="65"/>
      <c r="F19" s="77"/>
      <c r="G19" s="65"/>
      <c r="H19" s="69"/>
    </row>
    <row r="21" spans="2:8" x14ac:dyDescent="0.35">
      <c r="C21" s="90" t="s">
        <v>51</v>
      </c>
    </row>
    <row r="22" spans="2:8" x14ac:dyDescent="0.35">
      <c r="C22" s="90" t="s">
        <v>52</v>
      </c>
    </row>
    <row r="23" spans="2:8" x14ac:dyDescent="0.35">
      <c r="C23" s="90" t="s">
        <v>53</v>
      </c>
    </row>
  </sheetData>
  <mergeCells count="4">
    <mergeCell ref="B3:H3"/>
    <mergeCell ref="B4:H4"/>
    <mergeCell ref="C7:E7"/>
    <mergeCell ref="F7:H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4"/>
  <sheetViews>
    <sheetView zoomScale="110" zoomScaleNormal="110" workbookViewId="0">
      <selection activeCell="D6" sqref="D6"/>
    </sheetView>
  </sheetViews>
  <sheetFormatPr defaultColWidth="9.1796875" defaultRowHeight="13" x14ac:dyDescent="0.35"/>
  <cols>
    <col min="1" max="1" width="9.7265625" style="1" customWidth="1"/>
    <col min="2" max="2" width="2.54296875" style="2" customWidth="1"/>
    <col min="3" max="3" width="4.81640625" style="2" customWidth="1"/>
    <col min="4" max="4" width="12.26953125" style="1" bestFit="1" customWidth="1"/>
    <col min="5" max="5" width="1.453125" style="1" customWidth="1"/>
    <col min="6" max="6" width="12" style="1" bestFit="1" customWidth="1"/>
    <col min="7" max="8" width="1.453125" style="1" customWidth="1"/>
    <col min="9" max="9" width="12" style="1" bestFit="1" customWidth="1"/>
    <col min="10" max="10" width="3.7265625" style="1" customWidth="1"/>
    <col min="11" max="11" width="9.7265625" style="1" customWidth="1"/>
    <col min="12" max="14" width="3" style="1" customWidth="1"/>
    <col min="15" max="15" width="2" style="1" customWidth="1"/>
    <col min="16" max="16" width="5.1796875" style="1" bestFit="1" customWidth="1"/>
    <col min="17" max="17" width="11.81640625" style="1" bestFit="1" customWidth="1"/>
    <col min="18" max="18" width="3.7265625" style="1" customWidth="1"/>
    <col min="19" max="19" width="11" style="1" bestFit="1" customWidth="1"/>
    <col min="20" max="20" width="9.7265625" style="1" bestFit="1" customWidth="1"/>
    <col min="21" max="21" width="1.81640625" style="1" customWidth="1"/>
    <col min="22" max="22" width="2.7265625" style="1" customWidth="1"/>
    <col min="23" max="16384" width="9.1796875" style="1"/>
  </cols>
  <sheetData>
    <row r="1" spans="2:22" ht="13.5" thickBot="1" x14ac:dyDescent="0.4"/>
    <row r="2" spans="2:22" x14ac:dyDescent="0.35">
      <c r="B2" s="84"/>
      <c r="C2" s="14"/>
      <c r="D2" s="13"/>
      <c r="E2" s="13"/>
      <c r="F2" s="13"/>
      <c r="G2" s="13"/>
      <c r="H2" s="13"/>
      <c r="I2" s="13"/>
      <c r="J2" s="13"/>
      <c r="K2" s="13"/>
      <c r="L2" s="13"/>
      <c r="M2" s="10"/>
      <c r="N2" s="3"/>
      <c r="O2" s="3"/>
      <c r="P2" s="3"/>
      <c r="Q2" s="3"/>
      <c r="R2" s="3"/>
      <c r="S2" s="3"/>
      <c r="T2" s="3"/>
      <c r="U2" s="3"/>
      <c r="V2" s="3"/>
    </row>
    <row r="3" spans="2:22" ht="15.5" x14ac:dyDescent="0.35">
      <c r="B3" s="15"/>
      <c r="C3" s="83" t="s">
        <v>4</v>
      </c>
      <c r="D3" s="83"/>
      <c r="E3" s="83"/>
      <c r="F3" s="83"/>
      <c r="G3" s="83"/>
      <c r="H3" s="83"/>
      <c r="I3" s="83"/>
      <c r="J3" s="83"/>
      <c r="K3" s="83"/>
      <c r="L3" s="83"/>
      <c r="M3" s="16"/>
      <c r="N3" s="3"/>
      <c r="O3" s="3"/>
      <c r="P3" s="3"/>
      <c r="Q3" s="3"/>
      <c r="R3" s="3"/>
      <c r="S3" s="3"/>
      <c r="T3" s="3"/>
      <c r="U3" s="3"/>
      <c r="V3" s="3"/>
    </row>
    <row r="4" spans="2:22" ht="9.75" customHeight="1" x14ac:dyDescent="0.35">
      <c r="B4" s="85"/>
      <c r="C4" s="17"/>
      <c r="D4" s="17"/>
      <c r="E4" s="17"/>
      <c r="F4" s="17"/>
      <c r="G4" s="17"/>
      <c r="H4" s="17"/>
      <c r="I4" s="17"/>
      <c r="J4" s="17"/>
      <c r="K4" s="17"/>
      <c r="L4" s="17"/>
      <c r="M4" s="31"/>
      <c r="N4" s="17"/>
      <c r="O4" s="17"/>
      <c r="P4" s="17"/>
      <c r="Q4" s="17"/>
      <c r="R4" s="17"/>
      <c r="S4" s="17"/>
      <c r="T4" s="17"/>
      <c r="U4" s="17"/>
      <c r="V4" s="3"/>
    </row>
    <row r="5" spans="2:22" ht="15" customHeight="1" x14ac:dyDescent="0.35">
      <c r="B5" s="15"/>
      <c r="C5" s="3"/>
      <c r="D5" s="82">
        <v>35000000</v>
      </c>
      <c r="E5" s="3"/>
      <c r="F5" s="3" t="s">
        <v>40</v>
      </c>
      <c r="G5" s="3"/>
      <c r="H5" s="3"/>
      <c r="I5" s="3"/>
      <c r="J5" s="3"/>
      <c r="K5" s="3"/>
      <c r="L5" s="3"/>
      <c r="M5" s="16"/>
      <c r="N5" s="3"/>
      <c r="O5" s="3"/>
      <c r="P5" s="3"/>
      <c r="Q5" s="3"/>
      <c r="R5" s="3"/>
      <c r="S5" s="3"/>
      <c r="T5" s="3"/>
      <c r="U5" s="3"/>
      <c r="V5" s="3"/>
    </row>
    <row r="6" spans="2:22" ht="15" customHeight="1" x14ac:dyDescent="0.35">
      <c r="B6" s="15"/>
      <c r="C6" s="3"/>
      <c r="D6" s="82">
        <v>90000</v>
      </c>
      <c r="E6" s="3"/>
      <c r="F6" s="3" t="s">
        <v>3</v>
      </c>
      <c r="G6" s="3"/>
      <c r="H6" s="3"/>
      <c r="I6" s="3"/>
      <c r="J6" s="3"/>
      <c r="K6" s="3"/>
      <c r="L6" s="3"/>
      <c r="M6" s="16"/>
      <c r="N6" s="3"/>
      <c r="O6" s="3"/>
      <c r="P6" s="3"/>
      <c r="Q6" s="3"/>
      <c r="R6" s="3"/>
      <c r="S6" s="3"/>
      <c r="T6" s="3"/>
      <c r="U6" s="3"/>
      <c r="V6" s="3"/>
    </row>
    <row r="7" spans="2:22" x14ac:dyDescent="0.35">
      <c r="B7" s="15"/>
      <c r="C7" s="3"/>
      <c r="D7" s="3"/>
      <c r="E7" s="3"/>
      <c r="F7" s="3"/>
      <c r="G7" s="3"/>
      <c r="H7" s="3"/>
      <c r="I7" s="3"/>
      <c r="J7" s="3"/>
      <c r="K7" s="3"/>
      <c r="L7" s="3"/>
      <c r="M7" s="16"/>
      <c r="N7" s="3"/>
      <c r="O7" s="3"/>
      <c r="P7" s="3"/>
      <c r="Q7" s="3"/>
      <c r="R7" s="3"/>
      <c r="S7" s="3"/>
      <c r="T7" s="3"/>
      <c r="U7" s="3"/>
      <c r="V7" s="3"/>
    </row>
    <row r="8" spans="2:22" ht="15" customHeight="1" x14ac:dyDescent="0.35">
      <c r="B8" s="102"/>
      <c r="C8" s="103"/>
      <c r="D8" s="103"/>
      <c r="E8" s="103"/>
      <c r="F8" s="103"/>
      <c r="G8" s="103"/>
      <c r="H8" s="103"/>
      <c r="I8" s="103"/>
      <c r="J8" s="103"/>
      <c r="K8" s="103"/>
      <c r="L8" s="3"/>
      <c r="M8" s="16"/>
      <c r="N8" s="3"/>
      <c r="O8" s="3"/>
      <c r="U8" s="28"/>
      <c r="V8" s="3"/>
    </row>
    <row r="9" spans="2:22" ht="15" customHeight="1" x14ac:dyDescent="0.35">
      <c r="B9" s="86"/>
      <c r="C9" s="74"/>
      <c r="D9" s="104"/>
      <c r="E9" s="104"/>
      <c r="F9" s="104"/>
      <c r="G9" s="104"/>
      <c r="H9" s="104"/>
      <c r="I9" s="104"/>
      <c r="J9" s="74"/>
      <c r="K9" s="32"/>
      <c r="L9" s="3"/>
      <c r="M9" s="16"/>
      <c r="N9" s="3"/>
      <c r="O9" s="3"/>
      <c r="U9" s="28"/>
      <c r="V9" s="3"/>
    </row>
    <row r="10" spans="2:22" x14ac:dyDescent="0.35">
      <c r="B10" s="87"/>
      <c r="C10" s="4"/>
      <c r="D10" s="3"/>
      <c r="E10" s="3"/>
      <c r="F10" s="80" t="s">
        <v>38</v>
      </c>
      <c r="G10" s="23"/>
      <c r="H10" s="23"/>
      <c r="I10" s="89" t="s">
        <v>50</v>
      </c>
      <c r="J10" s="3"/>
      <c r="K10" s="32"/>
      <c r="L10" s="3"/>
      <c r="M10" s="16"/>
      <c r="N10" s="3"/>
      <c r="O10" s="3"/>
      <c r="U10" s="25"/>
      <c r="V10" s="3"/>
    </row>
    <row r="11" spans="2:22" x14ac:dyDescent="0.35">
      <c r="B11" s="87"/>
      <c r="C11" s="4"/>
      <c r="D11" s="3"/>
      <c r="E11" s="3"/>
      <c r="F11" s="81" t="s">
        <v>39</v>
      </c>
      <c r="G11" s="9"/>
      <c r="H11" s="9"/>
      <c r="I11" s="9"/>
      <c r="J11" s="18"/>
      <c r="K11" s="9"/>
      <c r="L11" s="18"/>
      <c r="M11" s="24"/>
      <c r="N11" s="18"/>
      <c r="O11" s="18"/>
      <c r="U11" s="9"/>
      <c r="V11" s="3"/>
    </row>
    <row r="12" spans="2:22" x14ac:dyDescent="0.35">
      <c r="B12" s="87"/>
      <c r="C12" s="4"/>
      <c r="D12" s="20" t="s">
        <v>1</v>
      </c>
      <c r="E12" s="20"/>
      <c r="F12" s="4"/>
      <c r="G12" s="4"/>
      <c r="H12" s="4"/>
      <c r="I12" s="26">
        <f>D5/D6</f>
        <v>388.88888888888891</v>
      </c>
      <c r="J12" s="75"/>
      <c r="K12" s="75"/>
      <c r="L12" s="75"/>
      <c r="M12" s="16"/>
      <c r="N12" s="3"/>
      <c r="O12" s="3"/>
      <c r="U12" s="29"/>
      <c r="V12" s="3"/>
    </row>
    <row r="13" spans="2:22" x14ac:dyDescent="0.35">
      <c r="B13" s="87"/>
      <c r="C13" s="4"/>
      <c r="D13" s="21"/>
      <c r="E13" s="21"/>
      <c r="F13" s="91">
        <v>0.25</v>
      </c>
      <c r="G13" s="4"/>
      <c r="H13" s="4"/>
      <c r="I13" s="5"/>
      <c r="J13" s="75"/>
      <c r="K13" s="75"/>
      <c r="L13" s="75"/>
      <c r="M13" s="16"/>
      <c r="N13" s="3"/>
      <c r="O13" s="3"/>
      <c r="S13" s="72"/>
      <c r="U13" s="5"/>
      <c r="V13" s="3"/>
    </row>
    <row r="14" spans="2:22" x14ac:dyDescent="0.35">
      <c r="B14" s="87"/>
      <c r="C14" s="4"/>
      <c r="D14" s="21" t="s">
        <v>2</v>
      </c>
      <c r="E14" s="21"/>
      <c r="F14" s="71"/>
      <c r="G14" s="4"/>
      <c r="H14" s="4"/>
      <c r="I14" s="27">
        <f>I12*(1/F13)</f>
        <v>1555.5555555555557</v>
      </c>
      <c r="J14" s="75"/>
      <c r="K14" s="75"/>
      <c r="L14" s="75"/>
      <c r="M14" s="16"/>
      <c r="N14" s="3"/>
      <c r="O14" s="3"/>
      <c r="U14" s="29"/>
      <c r="V14" s="3"/>
    </row>
    <row r="15" spans="2:22" x14ac:dyDescent="0.35">
      <c r="B15" s="87"/>
      <c r="C15" s="4"/>
      <c r="D15" s="22"/>
      <c r="E15" s="22"/>
      <c r="F15" s="91">
        <v>0.26900000000000002</v>
      </c>
      <c r="G15" s="4"/>
      <c r="H15" s="4"/>
      <c r="I15" s="6"/>
      <c r="J15" s="75"/>
      <c r="K15" s="75"/>
      <c r="L15" s="75"/>
      <c r="M15" s="16"/>
      <c r="N15" s="3"/>
      <c r="O15" s="3"/>
      <c r="U15" s="6"/>
      <c r="V15" s="3"/>
    </row>
    <row r="16" spans="2:22" x14ac:dyDescent="0.35">
      <c r="B16" s="87"/>
      <c r="C16" s="4"/>
      <c r="D16" s="21" t="s">
        <v>41</v>
      </c>
      <c r="E16" s="21"/>
      <c r="F16" s="71"/>
      <c r="G16" s="4"/>
      <c r="H16" s="4"/>
      <c r="I16" s="27">
        <f>I14*(1/F15)</f>
        <v>5782.7344072697233</v>
      </c>
      <c r="J16" s="75"/>
      <c r="K16" s="75"/>
      <c r="L16" s="75"/>
      <c r="M16" s="16"/>
      <c r="N16" s="3"/>
      <c r="O16" s="3"/>
      <c r="U16" s="29"/>
      <c r="V16" s="3"/>
    </row>
    <row r="17" spans="2:22" x14ac:dyDescent="0.35">
      <c r="B17" s="87"/>
      <c r="C17" s="4"/>
      <c r="D17" s="21"/>
      <c r="E17" s="21"/>
      <c r="F17" s="91">
        <v>0.56399999999999995</v>
      </c>
      <c r="G17" s="4"/>
      <c r="H17" s="4"/>
      <c r="I17" s="6"/>
      <c r="J17" s="75"/>
      <c r="K17" s="75"/>
      <c r="L17" s="75"/>
      <c r="M17" s="16"/>
      <c r="N17" s="3"/>
      <c r="O17" s="3"/>
      <c r="U17" s="6"/>
      <c r="V17" s="3"/>
    </row>
    <row r="18" spans="2:22" x14ac:dyDescent="0.35">
      <c r="B18" s="87"/>
      <c r="C18" s="4"/>
      <c r="D18" s="21" t="s">
        <v>42</v>
      </c>
      <c r="E18" s="21"/>
      <c r="F18" s="71"/>
      <c r="G18" s="4"/>
      <c r="H18" s="4"/>
      <c r="I18" s="27">
        <f>I16*(1/F17)</f>
        <v>10253.075190194546</v>
      </c>
      <c r="J18" s="75"/>
      <c r="K18" s="75"/>
      <c r="L18" s="75"/>
      <c r="M18" s="16"/>
      <c r="N18" s="3"/>
      <c r="O18" s="3"/>
      <c r="U18" s="29"/>
      <c r="V18" s="3"/>
    </row>
    <row r="19" spans="2:22" x14ac:dyDescent="0.35">
      <c r="B19" s="87"/>
      <c r="C19" s="4"/>
      <c r="D19" s="21"/>
      <c r="E19" s="21"/>
      <c r="F19" s="91">
        <v>0.65600000000000003</v>
      </c>
      <c r="G19" s="4"/>
      <c r="H19" s="4"/>
      <c r="I19" s="6"/>
      <c r="J19" s="75"/>
      <c r="K19" s="75"/>
      <c r="L19" s="75"/>
      <c r="M19" s="16"/>
      <c r="N19" s="3"/>
      <c r="O19" s="3"/>
      <c r="U19" s="6"/>
      <c r="V19" s="3"/>
    </row>
    <row r="20" spans="2:22" x14ac:dyDescent="0.35">
      <c r="B20" s="87"/>
      <c r="C20" s="4"/>
      <c r="D20" s="21" t="s">
        <v>43</v>
      </c>
      <c r="E20" s="21"/>
      <c r="F20" s="71"/>
      <c r="G20" s="4"/>
      <c r="H20" s="4"/>
      <c r="I20" s="27">
        <f>I18*(1/F19)</f>
        <v>15629.687789930711</v>
      </c>
      <c r="J20" s="75"/>
      <c r="K20" s="75"/>
      <c r="L20" s="75"/>
      <c r="M20" s="16"/>
      <c r="N20" s="3"/>
      <c r="O20" s="3"/>
      <c r="U20" s="29"/>
      <c r="V20" s="3"/>
    </row>
    <row r="21" spans="2:22" x14ac:dyDescent="0.35">
      <c r="B21" s="87"/>
      <c r="C21" s="4"/>
      <c r="D21" s="21"/>
      <c r="E21" s="21"/>
      <c r="F21" s="91">
        <v>5.8999999999999997E-2</v>
      </c>
      <c r="G21" s="4"/>
      <c r="H21" s="4"/>
      <c r="I21" s="7"/>
      <c r="J21" s="75"/>
      <c r="K21" s="75"/>
      <c r="L21" s="75"/>
      <c r="M21" s="16"/>
      <c r="N21" s="3"/>
      <c r="O21" s="3"/>
      <c r="U21" s="7"/>
      <c r="V21" s="3"/>
    </row>
    <row r="22" spans="2:22" x14ac:dyDescent="0.35">
      <c r="B22" s="87"/>
      <c r="C22" s="4"/>
      <c r="D22" s="21" t="s">
        <v>0</v>
      </c>
      <c r="E22" s="21"/>
      <c r="F22" s="8"/>
      <c r="G22" s="4"/>
      <c r="H22" s="4"/>
      <c r="I22" s="27">
        <f>I20*(1/F21)</f>
        <v>264909.96254119853</v>
      </c>
      <c r="J22" s="75"/>
      <c r="K22" s="75"/>
      <c r="L22" s="75"/>
      <c r="M22" s="16"/>
      <c r="N22" s="3"/>
      <c r="O22" s="3"/>
      <c r="U22" s="29"/>
      <c r="V22" s="3"/>
    </row>
    <row r="23" spans="2:22" ht="13.5" thickBot="1" x14ac:dyDescent="0.4">
      <c r="B23" s="19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1"/>
      <c r="N23" s="3"/>
      <c r="O23" s="3"/>
      <c r="P23" s="30"/>
      <c r="Q23" s="3"/>
      <c r="R23" s="3"/>
      <c r="S23" s="30"/>
      <c r="T23" s="3"/>
      <c r="U23" s="3"/>
      <c r="V23" s="3"/>
    </row>
    <row r="24" spans="2:22" x14ac:dyDescent="0.35">
      <c r="B24" s="4"/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</sheetData>
  <mergeCells count="2">
    <mergeCell ref="B8:K8"/>
    <mergeCell ref="D9:I9"/>
  </mergeCells>
  <pageMargins left="0.7" right="0.7" top="0.75" bottom="0.75" header="0.3" footer="0.3"/>
  <pageSetup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tabSelected="1" topLeftCell="A19" workbookViewId="0">
      <selection activeCell="D30" sqref="D30"/>
    </sheetView>
  </sheetViews>
  <sheetFormatPr defaultColWidth="9.1796875" defaultRowHeight="13" x14ac:dyDescent="0.3"/>
  <cols>
    <col min="1" max="1" width="9.1796875" style="34"/>
    <col min="2" max="2" width="4.26953125" style="34" customWidth="1"/>
    <col min="3" max="3" width="9.1796875" style="34"/>
    <col min="4" max="4" width="62.1796875" style="34" bestFit="1" customWidth="1"/>
    <col min="5" max="5" width="11" style="34" bestFit="1" customWidth="1"/>
    <col min="6" max="6" width="11.81640625" style="34" bestFit="1" customWidth="1"/>
    <col min="7" max="7" width="11" style="34" bestFit="1" customWidth="1"/>
    <col min="8" max="8" width="1.54296875" style="34" customWidth="1"/>
    <col min="9" max="9" width="20.1796875" style="34" customWidth="1"/>
    <col min="10" max="10" width="6.7265625" style="34" customWidth="1"/>
    <col min="11" max="16384" width="9.1796875" style="34"/>
  </cols>
  <sheetData>
    <row r="1" spans="2:9" ht="13.5" thickBot="1" x14ac:dyDescent="0.35"/>
    <row r="2" spans="2:9" ht="18.5" x14ac:dyDescent="0.3">
      <c r="B2" s="45"/>
      <c r="C2" s="105" t="s">
        <v>44</v>
      </c>
      <c r="D2" s="105"/>
      <c r="E2" s="105"/>
      <c r="F2" s="105"/>
      <c r="G2" s="105"/>
      <c r="H2" s="46"/>
    </row>
    <row r="3" spans="2:9" x14ac:dyDescent="0.3">
      <c r="B3" s="47"/>
      <c r="C3" s="36"/>
      <c r="D3" s="36"/>
      <c r="E3" s="103" t="s">
        <v>8</v>
      </c>
      <c r="F3" s="103"/>
      <c r="G3" s="103"/>
      <c r="H3" s="48"/>
    </row>
    <row r="4" spans="2:9" ht="13.5" thickBot="1" x14ac:dyDescent="0.35">
      <c r="B4" s="47"/>
      <c r="C4" s="36"/>
      <c r="D4" s="49"/>
      <c r="E4" s="33" t="s">
        <v>7</v>
      </c>
      <c r="F4" s="33" t="s">
        <v>6</v>
      </c>
      <c r="G4" s="33" t="s">
        <v>5</v>
      </c>
      <c r="H4" s="48"/>
    </row>
    <row r="5" spans="2:9" ht="15" customHeight="1" x14ac:dyDescent="0.3">
      <c r="B5" s="47"/>
      <c r="C5" s="122" t="s">
        <v>23</v>
      </c>
      <c r="D5" s="44" t="s">
        <v>29</v>
      </c>
      <c r="E5" s="55">
        <f>Projection!I20</f>
        <v>15629.687789930711</v>
      </c>
      <c r="F5" s="55">
        <f>Projection!I18</f>
        <v>10253.075190194546</v>
      </c>
      <c r="G5" s="56">
        <f>Projection!I16</f>
        <v>5782.7344072697233</v>
      </c>
      <c r="H5" s="48"/>
    </row>
    <row r="6" spans="2:9" ht="15" customHeight="1" x14ac:dyDescent="0.3">
      <c r="B6" s="47"/>
      <c r="C6" s="123"/>
      <c r="D6" s="60" t="s">
        <v>26</v>
      </c>
      <c r="E6" s="61">
        <f>SUM(E5:E5)</f>
        <v>15629.687789930711</v>
      </c>
      <c r="F6" s="61">
        <f>SUM(F5:F5)</f>
        <v>10253.075190194546</v>
      </c>
      <c r="G6" s="62">
        <f>SUM(G5:G5)</f>
        <v>5782.7344072697233</v>
      </c>
      <c r="H6" s="48"/>
    </row>
    <row r="7" spans="2:9" ht="15" customHeight="1" x14ac:dyDescent="0.3">
      <c r="B7" s="47"/>
      <c r="C7" s="123"/>
      <c r="D7" s="35" t="s">
        <v>22</v>
      </c>
      <c r="E7" s="57">
        <f>E25</f>
        <v>3</v>
      </c>
      <c r="F7" s="57">
        <f>E26</f>
        <v>14</v>
      </c>
      <c r="G7" s="58">
        <f>E27</f>
        <v>46</v>
      </c>
      <c r="H7" s="48"/>
    </row>
    <row r="8" spans="2:9" ht="15" customHeight="1" x14ac:dyDescent="0.3">
      <c r="B8" s="47"/>
      <c r="C8" s="123"/>
      <c r="D8" s="35" t="s">
        <v>24</v>
      </c>
      <c r="E8" s="59">
        <f>E6*E7</f>
        <v>46889.063369792129</v>
      </c>
      <c r="F8" s="59">
        <f>F6*F7</f>
        <v>143543.05266272364</v>
      </c>
      <c r="G8" s="63">
        <f>G6*G7</f>
        <v>266005.78273440729</v>
      </c>
      <c r="H8" s="48"/>
    </row>
    <row r="9" spans="2:9" ht="15" customHeight="1" x14ac:dyDescent="0.3">
      <c r="B9" s="47"/>
      <c r="C9" s="123"/>
      <c r="D9" s="35" t="s">
        <v>25</v>
      </c>
      <c r="E9" s="113">
        <f>SUM(E8:G8)</f>
        <v>456437.89876692306</v>
      </c>
      <c r="F9" s="114"/>
      <c r="G9" s="115"/>
      <c r="H9" s="48"/>
    </row>
    <row r="10" spans="2:9" ht="15" customHeight="1" x14ac:dyDescent="0.3">
      <c r="B10" s="47"/>
      <c r="C10" s="123"/>
      <c r="D10" s="35" t="s">
        <v>45</v>
      </c>
      <c r="E10" s="116">
        <f>E22</f>
        <v>96000</v>
      </c>
      <c r="F10" s="117"/>
      <c r="G10" s="118"/>
      <c r="H10" s="48"/>
      <c r="I10" s="37"/>
    </row>
    <row r="11" spans="2:9" ht="15.75" customHeight="1" thickBot="1" x14ac:dyDescent="0.35">
      <c r="B11" s="47"/>
      <c r="C11" s="124"/>
      <c r="D11" s="42" t="s">
        <v>46</v>
      </c>
      <c r="E11" s="119">
        <f>E9/E10</f>
        <v>4.7545614454887817</v>
      </c>
      <c r="F11" s="120"/>
      <c r="G11" s="121"/>
      <c r="H11" s="48"/>
    </row>
    <row r="12" spans="2:9" x14ac:dyDescent="0.3">
      <c r="B12" s="47"/>
      <c r="C12" s="36"/>
      <c r="D12" s="49"/>
      <c r="E12" s="36"/>
      <c r="F12" s="36"/>
      <c r="G12" s="36"/>
      <c r="H12" s="48"/>
    </row>
    <row r="13" spans="2:9" ht="13.5" thickBot="1" x14ac:dyDescent="0.35">
      <c r="B13" s="47"/>
      <c r="C13" s="36"/>
      <c r="D13" s="49"/>
      <c r="E13" s="36"/>
      <c r="F13" s="36"/>
      <c r="G13" s="36"/>
      <c r="H13" s="48"/>
    </row>
    <row r="14" spans="2:9" ht="15.5" x14ac:dyDescent="0.3">
      <c r="B14" s="47"/>
      <c r="C14" s="106" t="s">
        <v>16</v>
      </c>
      <c r="D14" s="107"/>
      <c r="E14" s="108"/>
      <c r="F14" s="36"/>
      <c r="G14" s="36"/>
      <c r="H14" s="48"/>
    </row>
    <row r="15" spans="2:9" x14ac:dyDescent="0.3">
      <c r="B15" s="47"/>
      <c r="C15" s="109" t="s">
        <v>9</v>
      </c>
      <c r="D15" s="35" t="s">
        <v>11</v>
      </c>
      <c r="E15" s="38">
        <v>40</v>
      </c>
      <c r="F15" s="36"/>
      <c r="G15" s="36"/>
      <c r="H15" s="48"/>
    </row>
    <row r="16" spans="2:9" x14ac:dyDescent="0.3">
      <c r="B16" s="47"/>
      <c r="C16" s="109"/>
      <c r="D16" s="35" t="s">
        <v>14</v>
      </c>
      <c r="E16" s="39">
        <v>0.1</v>
      </c>
      <c r="F16" s="36"/>
      <c r="G16" s="36"/>
      <c r="H16" s="48"/>
    </row>
    <row r="17" spans="2:8" x14ac:dyDescent="0.3">
      <c r="B17" s="47"/>
      <c r="C17" s="109"/>
      <c r="D17" s="35" t="s">
        <v>13</v>
      </c>
      <c r="E17" s="39">
        <v>0.1</v>
      </c>
      <c r="F17" s="36"/>
      <c r="G17" s="36"/>
      <c r="H17" s="48"/>
    </row>
    <row r="18" spans="2:8" x14ac:dyDescent="0.3">
      <c r="B18" s="47"/>
      <c r="C18" s="109"/>
      <c r="D18" s="35" t="s">
        <v>15</v>
      </c>
      <c r="E18" s="40">
        <f>E15*(E16 +E17)</f>
        <v>8</v>
      </c>
      <c r="F18" s="36"/>
      <c r="G18" s="36"/>
      <c r="H18" s="48"/>
    </row>
    <row r="19" spans="2:8" x14ac:dyDescent="0.3">
      <c r="B19" s="47"/>
      <c r="C19" s="109"/>
      <c r="D19" s="35" t="s">
        <v>47</v>
      </c>
      <c r="E19" s="40">
        <f>E15-E18</f>
        <v>32</v>
      </c>
      <c r="F19" s="36"/>
      <c r="G19" s="36"/>
      <c r="H19" s="48"/>
    </row>
    <row r="20" spans="2:8" x14ac:dyDescent="0.3">
      <c r="B20" s="47"/>
      <c r="C20" s="109"/>
      <c r="D20" s="35" t="s">
        <v>48</v>
      </c>
      <c r="E20" s="41">
        <f>(E19*60)</f>
        <v>1920</v>
      </c>
      <c r="F20" s="110"/>
      <c r="G20" s="110"/>
      <c r="H20" s="111"/>
    </row>
    <row r="21" spans="2:8" x14ac:dyDescent="0.3">
      <c r="B21" s="47"/>
      <c r="C21" s="109" t="s">
        <v>10</v>
      </c>
      <c r="D21" s="35" t="s">
        <v>12</v>
      </c>
      <c r="E21" s="38">
        <v>50</v>
      </c>
      <c r="F21" s="50"/>
      <c r="G21" s="50"/>
      <c r="H21" s="51"/>
    </row>
    <row r="22" spans="2:8" ht="13.5" thickBot="1" x14ac:dyDescent="0.35">
      <c r="B22" s="47"/>
      <c r="C22" s="112"/>
      <c r="D22" s="42" t="s">
        <v>49</v>
      </c>
      <c r="E22" s="43">
        <f>(E20*E21)</f>
        <v>96000</v>
      </c>
      <c r="F22" s="110"/>
      <c r="G22" s="110"/>
      <c r="H22" s="111"/>
    </row>
    <row r="23" spans="2:8" ht="13.5" thickBot="1" x14ac:dyDescent="0.35">
      <c r="B23" s="47"/>
      <c r="C23" s="36"/>
      <c r="D23" s="36"/>
      <c r="E23" s="36"/>
      <c r="F23" s="36"/>
      <c r="G23" s="36"/>
      <c r="H23" s="48"/>
    </row>
    <row r="24" spans="2:8" ht="15.5" x14ac:dyDescent="0.3">
      <c r="B24" s="47"/>
      <c r="C24" s="106" t="s">
        <v>21</v>
      </c>
      <c r="D24" s="107"/>
      <c r="E24" s="108"/>
      <c r="F24" s="36"/>
      <c r="G24" s="36"/>
      <c r="H24" s="48"/>
    </row>
    <row r="25" spans="2:8" x14ac:dyDescent="0.3">
      <c r="B25" s="47"/>
      <c r="C25" s="109" t="s">
        <v>20</v>
      </c>
      <c r="D25" s="35" t="s">
        <v>17</v>
      </c>
      <c r="E25" s="88">
        <v>3</v>
      </c>
      <c r="F25" s="36"/>
      <c r="G25" s="36"/>
      <c r="H25" s="48"/>
    </row>
    <row r="26" spans="2:8" x14ac:dyDescent="0.3">
      <c r="B26" s="47"/>
      <c r="C26" s="109"/>
      <c r="D26" s="35" t="s">
        <v>18</v>
      </c>
      <c r="E26" s="88">
        <v>14</v>
      </c>
      <c r="F26" s="36"/>
      <c r="G26" s="36"/>
      <c r="H26" s="48"/>
    </row>
    <row r="27" spans="2:8" x14ac:dyDescent="0.3">
      <c r="B27" s="47"/>
      <c r="C27" s="109"/>
      <c r="D27" s="35" t="s">
        <v>19</v>
      </c>
      <c r="E27" s="88">
        <v>46</v>
      </c>
      <c r="F27" s="36"/>
      <c r="G27" s="36"/>
      <c r="H27" s="48"/>
    </row>
    <row r="28" spans="2:8" ht="13.5" thickBot="1" x14ac:dyDescent="0.35">
      <c r="B28" s="52"/>
      <c r="C28" s="53"/>
      <c r="D28" s="53"/>
      <c r="E28" s="53"/>
      <c r="F28" s="53"/>
      <c r="G28" s="53"/>
      <c r="H28" s="54"/>
    </row>
    <row r="30" spans="2:8" ht="14.5" x14ac:dyDescent="0.35">
      <c r="D30" s="92"/>
    </row>
  </sheetData>
  <mergeCells count="13">
    <mergeCell ref="C2:G2"/>
    <mergeCell ref="C24:E24"/>
    <mergeCell ref="C25:C27"/>
    <mergeCell ref="F20:H20"/>
    <mergeCell ref="F22:H22"/>
    <mergeCell ref="E3:G3"/>
    <mergeCell ref="C15:C20"/>
    <mergeCell ref="C21:C22"/>
    <mergeCell ref="C14:E14"/>
    <mergeCell ref="E9:G9"/>
    <mergeCell ref="E10:G10"/>
    <mergeCell ref="E11:G11"/>
    <mergeCell ref="C5:C1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8493BE4DD9F408C7BB7EE631F3882" ma:contentTypeVersion="0" ma:contentTypeDescription="Create a new document." ma:contentTypeScope="" ma:versionID="8c0f96f236c1e1c096c46b0f6d0eab9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5D0878-7A4C-4A72-9251-088F832E2F3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9198AAE-6A25-46AB-87E4-3671907986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EB9774-8CB9-4B3D-93CA-101414AD7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Benchmarks</vt:lpstr>
      <vt:lpstr>Projection</vt:lpstr>
      <vt:lpstr>LDR Capacity</vt:lpstr>
      <vt:lpstr>Projection!Print_Area</vt:lpstr>
    </vt:vector>
  </TitlesOfParts>
  <Company>SalesBenchmarkIndex.com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Lead Gen Calculator</dc:title>
  <dc:subject>Lead Generation</dc:subject>
  <dc:creator>Vince;SalesBenchmarkIndex.com</dc:creator>
  <cp:keywords>Lead Generation</cp:keywords>
  <cp:lastModifiedBy>Vince Koehler</cp:lastModifiedBy>
  <cp:lastPrinted>2011-03-10T16:14:33Z</cp:lastPrinted>
  <dcterms:created xsi:type="dcterms:W3CDTF">2011-03-10T14:29:01Z</dcterms:created>
  <dcterms:modified xsi:type="dcterms:W3CDTF">2017-03-06T14:02:50Z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0x01010080A8493BE4DD9F408C7BB7EE631F3882</vt:lpwstr>
  </property>
</Properties>
</file>